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wender\Desktop\"/>
    </mc:Choice>
  </mc:AlternateContent>
  <xr:revisionPtr revIDLastSave="0" documentId="13_ncr:1_{7307D176-8722-4BA9-80E8-6A008C34786F}" xr6:coauthVersionLast="45" xr6:coauthVersionMax="45" xr10:uidLastSave="{00000000-0000-0000-0000-000000000000}"/>
  <bookViews>
    <workbookView xWindow="-120" yWindow="-120" windowWidth="29040" windowHeight="15840" xr2:uid="{A1B2FC7E-3E1B-4942-8B1E-AEC596C8218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1" l="1"/>
  <c r="J19" i="1"/>
  <c r="E10" i="1"/>
  <c r="E15" i="1" l="1"/>
  <c r="E16" i="1" s="1"/>
  <c r="E13" i="1"/>
  <c r="P8" i="1" l="1"/>
  <c r="K8" i="1"/>
  <c r="J11" i="1" l="1"/>
  <c r="J20" i="1"/>
  <c r="K5" i="1"/>
  <c r="K11" i="1" l="1"/>
  <c r="K20" i="1"/>
  <c r="J12" i="1"/>
  <c r="J10" i="1" s="1"/>
  <c r="P11" i="1"/>
  <c r="P13" i="1" s="1"/>
  <c r="P14" i="1" s="1"/>
  <c r="K12" i="1" l="1"/>
  <c r="Q11" i="1"/>
  <c r="Q13" i="1" s="1"/>
  <c r="Q14" i="1" s="1"/>
  <c r="Q10" i="1"/>
  <c r="P10" i="1" s="1"/>
  <c r="J21" i="1" l="1"/>
  <c r="K10" i="1"/>
  <c r="J22" i="1" l="1"/>
  <c r="P16" i="1"/>
  <c r="K21" i="1"/>
  <c r="J24" i="1"/>
  <c r="K24" i="1" l="1"/>
  <c r="Q16" i="1"/>
  <c r="K22" i="1"/>
</calcChain>
</file>

<file path=xl/sharedStrings.xml><?xml version="1.0" encoding="utf-8"?>
<sst xmlns="http://schemas.openxmlformats.org/spreadsheetml/2006/main" count="108" uniqueCount="60">
  <si>
    <t>netto</t>
  </si>
  <si>
    <t>brutto</t>
  </si>
  <si>
    <t>BERECHNUNG BEI TICKETPREISAUFSCHLAG</t>
  </si>
  <si>
    <t>KOSTENÜBERSICHT</t>
  </si>
  <si>
    <t>Netto</t>
  </si>
  <si>
    <t>Brutto</t>
  </si>
  <si>
    <t>Monatliche Kosten</t>
  </si>
  <si>
    <t>KOSTENÜBERSICHT (ALTERNATIV)</t>
  </si>
  <si>
    <t>KONZERTE / TICKETS / UMSATZ</t>
  </si>
  <si>
    <t>GEBÜHRENRECHNER</t>
  </si>
  <si>
    <t xml:space="preserve">TICKAZZ-GRUNDGEBÜHR/Jahr </t>
  </si>
  <si>
    <t>KOSTEN FÜR ALTERNATIVE</t>
  </si>
  <si>
    <t>TICKAZZ-GEBÜHR /Jahr</t>
  </si>
  <si>
    <t>= TICKAZZ-GEBÜHR /Jahr</t>
  </si>
  <si>
    <t>= TICKAZZ-GRUNDGEBÜHR /Jahr</t>
  </si>
  <si>
    <t>KOSTEN FÜR TICKAZZ /Jahr</t>
  </si>
  <si>
    <t>UMSATZ MIT TICKAZZ /Jahr</t>
  </si>
  <si>
    <t>SYSTEMGEBÜHR /Jahr</t>
  </si>
  <si>
    <t>KONZERTE /Jahr</t>
  </si>
  <si>
    <t>Ø ANZAHL TICKETS /Konzert</t>
  </si>
  <si>
    <r>
      <rPr>
        <b/>
        <sz val="11"/>
        <color theme="0"/>
        <rFont val="Calibri"/>
        <family val="2"/>
      </rPr>
      <t>~</t>
    </r>
    <r>
      <rPr>
        <b/>
        <sz val="12.65"/>
        <color theme="0"/>
        <rFont val="Calibri"/>
        <family val="2"/>
      </rPr>
      <t xml:space="preserve"> </t>
    </r>
    <r>
      <rPr>
        <b/>
        <sz val="11"/>
        <color theme="0"/>
        <rFont val="Calibri"/>
        <family val="2"/>
        <scheme val="minor"/>
      </rPr>
      <t xml:space="preserve"> TICKETS /Jahr</t>
    </r>
  </si>
  <si>
    <r>
      <rPr>
        <b/>
        <sz val="12"/>
        <color theme="0"/>
        <rFont val="Calibri"/>
        <family val="2"/>
      </rPr>
      <t>Ø PREIS</t>
    </r>
    <r>
      <rPr>
        <b/>
        <sz val="12"/>
        <color theme="0"/>
        <rFont val="Calibri"/>
        <family val="2"/>
        <scheme val="minor"/>
      </rPr>
      <t xml:space="preserve"> /Ticket (brutto)</t>
    </r>
  </si>
  <si>
    <t>Ø PREIS /Ticket (netto)</t>
  </si>
  <si>
    <t>~ UMSATZ /Jahr (brutto)</t>
  </si>
  <si>
    <t>~ UMSATZ /Jahr (netto)</t>
  </si>
  <si>
    <t>SYSTEMGEBÜHR /Ticket %</t>
  </si>
  <si>
    <t>SYSTEMGEBÜHR /Ticket €</t>
  </si>
  <si>
    <t>PREISAUFSCHLAG TICKETS (brutto)</t>
  </si>
  <si>
    <t>+ SYSTEMGEBÜHR PREISAUFSCHLAG</t>
  </si>
  <si>
    <t xml:space="preserve">UMSATZPLUS </t>
  </si>
  <si>
    <t>+ SYSTEMGEBÜHR /Ticket %</t>
  </si>
  <si>
    <r>
      <rPr>
        <b/>
        <sz val="12"/>
        <color theme="0"/>
        <rFont val="Calibri"/>
        <family val="2"/>
      </rPr>
      <t xml:space="preserve">~ </t>
    </r>
    <r>
      <rPr>
        <b/>
        <sz val="12"/>
        <color theme="0"/>
        <rFont val="Calibri"/>
        <family val="2"/>
        <scheme val="minor"/>
      </rPr>
      <t>ZUSATZKOSTEN</t>
    </r>
  </si>
  <si>
    <t>= SYSTEMGEBÜHR /Ticket €</t>
  </si>
  <si>
    <t>DIFFERENZ ZU TICKAZZ</t>
  </si>
  <si>
    <t>DIFFERENZ ZU TICKAZZ BEI PREISAUFSCHLAG</t>
  </si>
  <si>
    <t>Ja</t>
  </si>
  <si>
    <t>Nein</t>
  </si>
  <si>
    <t>ja / nein</t>
  </si>
  <si>
    <t>FEATURES (ALTERNATIVE)</t>
  </si>
  <si>
    <t>Zahlungsabwicklung für alle Zahlungsarten</t>
  </si>
  <si>
    <t>Vier Ticketarten</t>
  </si>
  <si>
    <t>Mobile App für Veranstalter (z.B. Eingangskontrolle)</t>
  </si>
  <si>
    <t>Online-Hilfe-Center</t>
  </si>
  <si>
    <t>Eingebetteter Ticketshop auf Deiner Website</t>
  </si>
  <si>
    <t>Support per E-Mail und Telefon</t>
  </si>
  <si>
    <t>Persönliche Systemeinweisung</t>
  </si>
  <si>
    <t>Zahlungseingänge direkt auf das Veranstalterkonto</t>
  </si>
  <si>
    <t>Selfservice bei Anlegen und Änderungen von Konzertdaten</t>
  </si>
  <si>
    <t>Spenden und Verkauf von Mehrzweck-Gutscheinen</t>
  </si>
  <si>
    <t>Aufbau eines individuellen Vorverkaufsstellen-Netz</t>
  </si>
  <si>
    <t>Kundenkonto mit allen üblichen Features</t>
  </si>
  <si>
    <t>Integrierte Mitfahrzentrale für Kunden mit Konto</t>
  </si>
  <si>
    <t>Direktes Buchen von Tickets in VVK-Stellen</t>
  </si>
  <si>
    <t>Serienmail an Kunden, Presse und Vorverkaufsstellen</t>
  </si>
  <si>
    <t>Rabatte und Zuschläge</t>
  </si>
  <si>
    <t>Direktes Zahlungsmonitoring und Stornierung</t>
  </si>
  <si>
    <t>…</t>
  </si>
  <si>
    <t>FEATURES TICKAZZ</t>
  </si>
  <si>
    <t>E-Mail an Veranstalter bei Ticketverkauf</t>
  </si>
  <si>
    <t>Scan bei Einlass und Abendkasse via QR- oder Barcode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</si>
</sst>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0.0%"/>
    <numFmt numFmtId="166" formatCode="#,##0.00\ [$€-407];\-#,##0.00\ [$€-407]"/>
    <numFmt numFmtId="167" formatCode="#,##0.00\ [$€-407]"/>
    <numFmt numFmtId="168" formatCode="#,##0.00\ _€"/>
    <numFmt numFmtId="169" formatCode="#,##0.00\ [$€-407];[Red]\-#,##0.00\ [$€-407]"/>
    <numFmt numFmtId="170" formatCode="#,##0.00\ &quot;€&quot;"/>
  </numFmts>
  <fonts count="3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b/>
      <sz val="12.65"/>
      <color theme="0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92D050"/>
      <name val="Calibri"/>
      <family val="2"/>
    </font>
    <font>
      <sz val="12"/>
      <color rgb="FF92D050"/>
      <name val="Calibri"/>
      <family val="2"/>
    </font>
    <font>
      <sz val="14"/>
      <color theme="0" tint="-4.9989318521683403E-2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theme="0" tint="-0.499984740745262"/>
      <name val="Calibri"/>
      <family val="2"/>
    </font>
    <font>
      <sz val="12"/>
      <color theme="0" tint="-0.34998626667073579"/>
      <name val="Calibri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1" tint="0.14999847407452621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rgb="FFFFC000"/>
      </left>
      <right/>
      <top/>
      <bottom/>
      <diagonal/>
    </border>
    <border>
      <left/>
      <right style="thin">
        <color rgb="FFFFC000"/>
      </right>
      <top/>
      <bottom/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rgb="FFFFC000"/>
      </right>
      <top style="thin">
        <color theme="0" tint="-0.34998626667073579"/>
      </top>
      <bottom/>
      <diagonal/>
    </border>
    <border>
      <left style="thin">
        <color rgb="FFFFC00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FFC00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C000"/>
      </left>
      <right style="thin">
        <color rgb="FFFFC000"/>
      </right>
      <top/>
      <bottom style="thin">
        <color rgb="FFFFC000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/>
      <diagonal/>
    </border>
    <border>
      <left style="thin">
        <color rgb="FFFFC000"/>
      </left>
      <right style="thin">
        <color rgb="FFFFC00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 style="thin">
        <color rgb="FFFFC000"/>
      </right>
      <top style="thin">
        <color theme="0" tint="-0.499984740745262"/>
      </top>
      <bottom style="thin">
        <color rgb="FFFFC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00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left" wrapText="1"/>
    </xf>
    <xf numFmtId="166" fontId="6" fillId="3" borderId="0" xfId="0" applyNumberFormat="1" applyFont="1" applyFill="1" applyBorder="1" applyAlignment="1">
      <alignment horizontal="center" wrapText="1"/>
    </xf>
    <xf numFmtId="166" fontId="4" fillId="3" borderId="0" xfId="0" applyNumberFormat="1" applyFont="1" applyFill="1" applyBorder="1" applyAlignment="1">
      <alignment horizontal="center" wrapText="1"/>
    </xf>
    <xf numFmtId="0" fontId="4" fillId="3" borderId="0" xfId="0" quotePrefix="1" applyFont="1" applyFill="1" applyBorder="1" applyAlignment="1">
      <alignment horizontal="left" wrapText="1" indent="1"/>
    </xf>
    <xf numFmtId="0" fontId="0" fillId="3" borderId="0" xfId="0" applyFill="1" applyBorder="1" applyAlignment="1">
      <alignment horizontal="center" wrapText="1"/>
    </xf>
    <xf numFmtId="0" fontId="4" fillId="3" borderId="0" xfId="0" quotePrefix="1" applyFont="1" applyFill="1" applyBorder="1" applyAlignment="1">
      <alignment horizontal="left" wrapText="1"/>
    </xf>
    <xf numFmtId="0" fontId="3" fillId="3" borderId="0" xfId="0" quotePrefix="1" applyFont="1" applyFill="1" applyBorder="1" applyAlignment="1">
      <alignment horizontal="left" wrapText="1"/>
    </xf>
    <xf numFmtId="166" fontId="3" fillId="3" borderId="0" xfId="0" applyNumberFormat="1" applyFont="1" applyFill="1" applyBorder="1" applyAlignment="1">
      <alignment horizontal="center" wrapText="1"/>
    </xf>
    <xf numFmtId="165" fontId="5" fillId="3" borderId="0" xfId="0" applyNumberFormat="1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8" fillId="2" borderId="1" xfId="0" applyFont="1" applyFill="1" applyBorder="1" applyAlignment="1">
      <alignment vertical="center" wrapText="1"/>
    </xf>
    <xf numFmtId="0" fontId="0" fillId="2" borderId="9" xfId="0" applyFill="1" applyBorder="1" applyAlignment="1">
      <alignment wrapText="1"/>
    </xf>
    <xf numFmtId="0" fontId="0" fillId="2" borderId="10" xfId="0" applyFill="1" applyBorder="1" applyAlignment="1">
      <alignment wrapText="1"/>
    </xf>
    <xf numFmtId="166" fontId="8" fillId="4" borderId="3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166" fontId="3" fillId="4" borderId="5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8" fillId="4" borderId="11" xfId="0" applyFont="1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5" borderId="6" xfId="0" applyFill="1" applyBorder="1" applyAlignment="1">
      <alignment wrapText="1"/>
    </xf>
    <xf numFmtId="0" fontId="0" fillId="3" borderId="0" xfId="0" applyFill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166" fontId="3" fillId="3" borderId="0" xfId="0" applyNumberFormat="1" applyFont="1" applyFill="1" applyBorder="1" applyAlignment="1">
      <alignment horizontal="right" vertical="center" wrapText="1"/>
    </xf>
    <xf numFmtId="0" fontId="0" fillId="3" borderId="0" xfId="0" applyFill="1" applyBorder="1" applyAlignment="1">
      <alignment vertical="center" wrapText="1"/>
    </xf>
    <xf numFmtId="166" fontId="14" fillId="4" borderId="4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wrapText="1"/>
    </xf>
    <xf numFmtId="0" fontId="0" fillId="9" borderId="6" xfId="0" applyFill="1" applyBorder="1" applyAlignment="1">
      <alignment wrapText="1"/>
    </xf>
    <xf numFmtId="0" fontId="0" fillId="9" borderId="3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5" fillId="10" borderId="0" xfId="0" applyFont="1" applyFill="1" applyBorder="1" applyAlignment="1">
      <alignment horizontal="left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vertical="center" wrapText="1"/>
    </xf>
    <xf numFmtId="0" fontId="0" fillId="10" borderId="5" xfId="0" applyFill="1" applyBorder="1" applyAlignment="1">
      <alignment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0" fillId="10" borderId="0" xfId="0" applyFill="1" applyAlignment="1">
      <alignment vertical="center" wrapText="1"/>
    </xf>
    <xf numFmtId="0" fontId="0" fillId="10" borderId="0" xfId="0" applyFill="1" applyBorder="1" applyAlignment="1">
      <alignment vertical="center" wrapText="1"/>
    </xf>
    <xf numFmtId="0" fontId="3" fillId="10" borderId="0" xfId="0" applyFont="1" applyFill="1" applyBorder="1" applyAlignment="1">
      <alignment horizontal="left" vertical="center" wrapText="1"/>
    </xf>
    <xf numFmtId="166" fontId="3" fillId="10" borderId="0" xfId="0" applyNumberFormat="1" applyFont="1" applyFill="1" applyBorder="1" applyAlignment="1">
      <alignment horizontal="center" vertical="center" wrapText="1"/>
    </xf>
    <xf numFmtId="0" fontId="0" fillId="10" borderId="2" xfId="0" applyFill="1" applyBorder="1" applyAlignment="1">
      <alignment vertical="center" wrapText="1"/>
    </xf>
    <xf numFmtId="0" fontId="0" fillId="10" borderId="11" xfId="0" applyFill="1" applyBorder="1" applyAlignment="1">
      <alignment vertical="center" wrapText="1"/>
    </xf>
    <xf numFmtId="166" fontId="3" fillId="10" borderId="1" xfId="0" applyNumberFormat="1" applyFont="1" applyFill="1" applyBorder="1" applyAlignment="1">
      <alignment horizontal="center" vertical="center" wrapText="1"/>
    </xf>
    <xf numFmtId="0" fontId="4" fillId="10" borderId="0" xfId="0" quotePrefix="1" applyFont="1" applyFill="1" applyBorder="1" applyAlignment="1">
      <alignment horizontal="left" vertical="center" wrapText="1"/>
    </xf>
    <xf numFmtId="165" fontId="5" fillId="10" borderId="1" xfId="0" applyNumberFormat="1" applyFont="1" applyFill="1" applyBorder="1" applyAlignment="1">
      <alignment horizontal="center" vertical="center" wrapText="1"/>
    </xf>
    <xf numFmtId="0" fontId="0" fillId="10" borderId="4" xfId="0" applyFill="1" applyBorder="1" applyAlignment="1">
      <alignment vertical="center" wrapText="1"/>
    </xf>
    <xf numFmtId="166" fontId="5" fillId="10" borderId="1" xfId="0" applyNumberFormat="1" applyFont="1" applyFill="1" applyBorder="1" applyAlignment="1">
      <alignment horizontal="center" vertical="center" readingOrder="1"/>
    </xf>
    <xf numFmtId="0" fontId="0" fillId="10" borderId="0" xfId="0" applyFill="1" applyAlignment="1">
      <alignment wrapText="1"/>
    </xf>
    <xf numFmtId="7" fontId="7" fillId="10" borderId="3" xfId="1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right" vertical="center" wrapText="1"/>
    </xf>
    <xf numFmtId="164" fontId="4" fillId="10" borderId="1" xfId="0" applyNumberFormat="1" applyFont="1" applyFill="1" applyBorder="1" applyAlignment="1">
      <alignment horizontal="right" vertical="center" wrapText="1"/>
    </xf>
    <xf numFmtId="7" fontId="7" fillId="10" borderId="0" xfId="1" applyNumberFormat="1" applyFont="1" applyFill="1" applyBorder="1" applyAlignment="1">
      <alignment horizontal="center" vertical="center" wrapText="1"/>
    </xf>
    <xf numFmtId="0" fontId="0" fillId="10" borderId="9" xfId="0" applyFill="1" applyBorder="1" applyAlignment="1">
      <alignment vertical="center" wrapText="1"/>
    </xf>
    <xf numFmtId="165" fontId="8" fillId="10" borderId="0" xfId="0" applyNumberFormat="1" applyFont="1" applyFill="1" applyBorder="1" applyAlignment="1">
      <alignment horizontal="center" vertical="center" wrapText="1"/>
    </xf>
    <xf numFmtId="166" fontId="15" fillId="4" borderId="11" xfId="0" applyNumberFormat="1" applyFont="1" applyFill="1" applyBorder="1" applyAlignment="1">
      <alignment horizontal="center" vertical="center" wrapText="1"/>
    </xf>
    <xf numFmtId="0" fontId="0" fillId="10" borderId="0" xfId="0" applyFill="1" applyBorder="1" applyAlignment="1">
      <alignment wrapText="1"/>
    </xf>
    <xf numFmtId="0" fontId="0" fillId="10" borderId="11" xfId="0" applyFill="1" applyBorder="1" applyAlignment="1">
      <alignment wrapText="1"/>
    </xf>
    <xf numFmtId="0" fontId="3" fillId="4" borderId="7" xfId="0" applyFont="1" applyFill="1" applyBorder="1" applyAlignment="1">
      <alignment horizontal="left" vertical="center" wrapText="1"/>
    </xf>
    <xf numFmtId="0" fontId="3" fillId="10" borderId="0" xfId="0" applyFont="1" applyFill="1" applyAlignment="1">
      <alignment wrapText="1"/>
    </xf>
    <xf numFmtId="0" fontId="0" fillId="4" borderId="11" xfId="0" applyFill="1" applyBorder="1" applyAlignment="1">
      <alignment wrapText="1"/>
    </xf>
    <xf numFmtId="0" fontId="0" fillId="4" borderId="0" xfId="0" applyFill="1" applyAlignment="1">
      <alignment wrapText="1"/>
    </xf>
    <xf numFmtId="0" fontId="5" fillId="10" borderId="2" xfId="0" applyFont="1" applyFill="1" applyBorder="1" applyAlignment="1">
      <alignment horizontal="left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left" vertical="center" wrapText="1"/>
    </xf>
    <xf numFmtId="165" fontId="13" fillId="10" borderId="0" xfId="0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vertical="center" wrapText="1"/>
    </xf>
    <xf numFmtId="0" fontId="8" fillId="10" borderId="11" xfId="0" applyFont="1" applyFill="1" applyBorder="1" applyAlignment="1">
      <alignment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horizontal="center" wrapText="1"/>
    </xf>
    <xf numFmtId="166" fontId="8" fillId="10" borderId="0" xfId="0" applyNumberFormat="1" applyFont="1" applyFill="1" applyBorder="1" applyAlignment="1">
      <alignment horizontal="center" vertical="top" readingOrder="1"/>
    </xf>
    <xf numFmtId="0" fontId="8" fillId="4" borderId="3" xfId="0" applyFont="1" applyFill="1" applyBorder="1" applyAlignment="1">
      <alignment vertical="center" wrapText="1"/>
    </xf>
    <xf numFmtId="0" fontId="5" fillId="9" borderId="2" xfId="0" quotePrefix="1" applyFont="1" applyFill="1" applyBorder="1" applyAlignment="1">
      <alignment vertical="center" wrapText="1"/>
    </xf>
    <xf numFmtId="169" fontId="8" fillId="4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6" fontId="0" fillId="2" borderId="2" xfId="0" applyNumberFormat="1" applyFill="1" applyBorder="1" applyAlignment="1">
      <alignment wrapText="1"/>
    </xf>
    <xf numFmtId="0" fontId="3" fillId="3" borderId="2" xfId="0" quotePrefix="1" applyFont="1" applyFill="1" applyBorder="1" applyAlignment="1">
      <alignment horizontal="left" wrapText="1"/>
    </xf>
    <xf numFmtId="166" fontId="3" fillId="3" borderId="2" xfId="0" applyNumberFormat="1" applyFont="1" applyFill="1" applyBorder="1" applyAlignment="1">
      <alignment horizontal="center" wrapText="1"/>
    </xf>
    <xf numFmtId="0" fontId="0" fillId="2" borderId="5" xfId="0" applyFill="1" applyBorder="1" applyAlignment="1">
      <alignment wrapText="1"/>
    </xf>
    <xf numFmtId="167" fontId="17" fillId="9" borderId="7" xfId="0" applyNumberFormat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wrapText="1"/>
    </xf>
    <xf numFmtId="0" fontId="4" fillId="10" borderId="2" xfId="0" applyFont="1" applyFill="1" applyBorder="1" applyAlignment="1">
      <alignment vertical="center" wrapText="1"/>
    </xf>
    <xf numFmtId="0" fontId="5" fillId="4" borderId="5" xfId="0" quotePrefix="1" applyFont="1" applyFill="1" applyBorder="1" applyAlignment="1">
      <alignment horizontal="left" vertical="center" wrapText="1"/>
    </xf>
    <xf numFmtId="167" fontId="8" fillId="5" borderId="7" xfId="0" applyNumberFormat="1" applyFont="1" applyFill="1" applyBorder="1" applyAlignment="1">
      <alignment horizontal="center" vertical="center" wrapText="1"/>
    </xf>
    <xf numFmtId="0" fontId="4" fillId="10" borderId="19" xfId="0" applyFont="1" applyFill="1" applyBorder="1" applyAlignment="1">
      <alignment horizontal="center" vertical="center" wrapText="1"/>
    </xf>
    <xf numFmtId="167" fontId="8" fillId="5" borderId="19" xfId="0" applyNumberFormat="1" applyFont="1" applyFill="1" applyBorder="1" applyAlignment="1">
      <alignment horizontal="center" vertical="center" wrapText="1"/>
    </xf>
    <xf numFmtId="166" fontId="6" fillId="10" borderId="20" xfId="0" applyNumberFormat="1" applyFont="1" applyFill="1" applyBorder="1" applyAlignment="1">
      <alignment horizontal="center" vertical="center" wrapText="1"/>
    </xf>
    <xf numFmtId="0" fontId="0" fillId="10" borderId="6" xfId="0" applyFill="1" applyBorder="1" applyAlignment="1">
      <alignment vertical="center" wrapText="1"/>
    </xf>
    <xf numFmtId="165" fontId="18" fillId="10" borderId="0" xfId="0" applyNumberFormat="1" applyFont="1" applyFill="1" applyBorder="1" applyAlignment="1">
      <alignment horizontal="center" vertical="center" wrapText="1"/>
    </xf>
    <xf numFmtId="166" fontId="8" fillId="10" borderId="0" xfId="0" applyNumberFormat="1" applyFont="1" applyFill="1" applyBorder="1" applyAlignment="1">
      <alignment horizontal="center" vertical="top" readingOrder="1"/>
    </xf>
    <xf numFmtId="0" fontId="5" fillId="10" borderId="2" xfId="0" quotePrefix="1" applyFont="1" applyFill="1" applyBorder="1" applyAlignment="1">
      <alignment horizontal="left" vertical="top" wrapText="1"/>
    </xf>
    <xf numFmtId="0" fontId="5" fillId="10" borderId="0" xfId="0" quotePrefix="1" applyFont="1" applyFill="1" applyBorder="1" applyAlignment="1">
      <alignment horizontal="left" vertical="center" wrapText="1"/>
    </xf>
    <xf numFmtId="0" fontId="5" fillId="4" borderId="0" xfId="0" quotePrefix="1" applyFont="1" applyFill="1" applyBorder="1" applyAlignment="1">
      <alignment horizontal="left" vertical="center" wrapText="1"/>
    </xf>
    <xf numFmtId="0" fontId="5" fillId="10" borderId="21" xfId="0" quotePrefix="1" applyFont="1" applyFill="1" applyBorder="1" applyAlignment="1">
      <alignment horizontal="left" vertical="center" wrapText="1"/>
    </xf>
    <xf numFmtId="0" fontId="3" fillId="10" borderId="4" xfId="0" quotePrefix="1" applyFont="1" applyFill="1" applyBorder="1" applyAlignment="1">
      <alignment horizontal="left" wrapText="1"/>
    </xf>
    <xf numFmtId="0" fontId="5" fillId="10" borderId="5" xfId="0" quotePrefix="1" applyFont="1" applyFill="1" applyBorder="1" applyAlignment="1">
      <alignment horizontal="left" vertical="center" wrapText="1"/>
    </xf>
    <xf numFmtId="166" fontId="5" fillId="10" borderId="11" xfId="0" applyNumberFormat="1" applyFont="1" applyFill="1" applyBorder="1" applyAlignment="1">
      <alignment horizontal="center" vertical="center" wrapText="1"/>
    </xf>
    <xf numFmtId="166" fontId="8" fillId="10" borderId="18" xfId="0" applyNumberFormat="1" applyFont="1" applyFill="1" applyBorder="1" applyAlignment="1">
      <alignment horizontal="center" wrapText="1"/>
    </xf>
    <xf numFmtId="0" fontId="0" fillId="4" borderId="0" xfId="0" applyFill="1" applyBorder="1" applyAlignment="1">
      <alignment wrapText="1"/>
    </xf>
    <xf numFmtId="0" fontId="0" fillId="4" borderId="5" xfId="0" applyFill="1" applyBorder="1" applyAlignment="1">
      <alignment wrapText="1"/>
    </xf>
    <xf numFmtId="166" fontId="4" fillId="10" borderId="11" xfId="0" applyNumberFormat="1" applyFont="1" applyFill="1" applyBorder="1" applyAlignment="1">
      <alignment horizontal="center" vertical="center" wrapText="1"/>
    </xf>
    <xf numFmtId="166" fontId="8" fillId="10" borderId="2" xfId="0" applyNumberFormat="1" applyFont="1" applyFill="1" applyBorder="1" applyAlignment="1">
      <alignment horizontal="center" wrapText="1"/>
    </xf>
    <xf numFmtId="0" fontId="0" fillId="10" borderId="1" xfId="0" applyFill="1" applyBorder="1" applyAlignment="1">
      <alignment wrapText="1"/>
    </xf>
    <xf numFmtId="166" fontId="8" fillId="10" borderId="1" xfId="0" applyNumberFormat="1" applyFont="1" applyFill="1" applyBorder="1" applyAlignment="1">
      <alignment horizontal="center" vertical="center" wrapText="1"/>
    </xf>
    <xf numFmtId="165" fontId="8" fillId="1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10" borderId="1" xfId="0" quotePrefix="1" applyFont="1" applyFill="1" applyBorder="1" applyAlignment="1">
      <alignment horizontal="left" vertical="center" wrapText="1"/>
    </xf>
    <xf numFmtId="0" fontId="4" fillId="10" borderId="1" xfId="0" quotePrefix="1" applyFont="1" applyFill="1" applyBorder="1" applyAlignment="1">
      <alignment horizontal="left" vertical="center" wrapText="1"/>
    </xf>
    <xf numFmtId="0" fontId="5" fillId="10" borderId="5" xfId="0" quotePrefix="1" applyFont="1" applyFill="1" applyBorder="1" applyAlignment="1">
      <alignment horizontal="left" vertical="top" wrapText="1"/>
    </xf>
    <xf numFmtId="166" fontId="12" fillId="12" borderId="13" xfId="0" applyNumberFormat="1" applyFont="1" applyFill="1" applyBorder="1" applyAlignment="1" applyProtection="1">
      <alignment horizontal="center" vertical="center" wrapText="1"/>
      <protection locked="0"/>
    </xf>
    <xf numFmtId="170" fontId="12" fillId="12" borderId="13" xfId="0" applyNumberFormat="1" applyFont="1" applyFill="1" applyBorder="1" applyAlignment="1" applyProtection="1">
      <alignment horizontal="center" vertical="center" wrapText="1"/>
      <protection locked="0"/>
    </xf>
    <xf numFmtId="165" fontId="13" fillId="12" borderId="15" xfId="1" applyNumberFormat="1" applyFont="1" applyFill="1" applyBorder="1" applyAlignment="1" applyProtection="1">
      <alignment horizontal="center" vertical="center" wrapText="1"/>
      <protection locked="0"/>
    </xf>
    <xf numFmtId="165" fontId="18" fillId="10" borderId="0" xfId="0" applyNumberFormat="1" applyFont="1" applyFill="1" applyBorder="1" applyAlignment="1" applyProtection="1">
      <alignment horizontal="center" vertical="center" wrapText="1"/>
      <protection locked="0"/>
    </xf>
    <xf numFmtId="165" fontId="13" fillId="10" borderId="22" xfId="1" applyNumberFormat="1" applyFont="1" applyFill="1" applyBorder="1" applyAlignment="1" applyProtection="1">
      <alignment vertical="center" wrapText="1"/>
      <protection locked="0"/>
    </xf>
    <xf numFmtId="166" fontId="8" fillId="10" borderId="18" xfId="0" applyNumberFormat="1" applyFont="1" applyFill="1" applyBorder="1" applyAlignment="1">
      <alignment horizontal="center" vertical="top" readingOrder="1"/>
    </xf>
    <xf numFmtId="165" fontId="13" fillId="10" borderId="12" xfId="0" applyNumberFormat="1" applyFont="1" applyFill="1" applyBorder="1" applyAlignment="1">
      <alignment horizontal="center" vertical="center" wrapText="1"/>
    </xf>
    <xf numFmtId="0" fontId="0" fillId="2" borderId="23" xfId="0" applyFill="1" applyBorder="1" applyAlignment="1">
      <alignment wrapText="1"/>
    </xf>
    <xf numFmtId="0" fontId="20" fillId="3" borderId="24" xfId="0" applyFont="1" applyFill="1" applyBorder="1" applyAlignment="1">
      <alignment wrapText="1"/>
    </xf>
    <xf numFmtId="0" fontId="21" fillId="4" borderId="25" xfId="0" applyFont="1" applyFill="1" applyBorder="1" applyAlignment="1">
      <alignment horizontal="center" wrapText="1"/>
    </xf>
    <xf numFmtId="0" fontId="21" fillId="4" borderId="26" xfId="0" applyFont="1" applyFill="1" applyBorder="1" applyAlignment="1">
      <alignment horizontal="center" wrapText="1"/>
    </xf>
    <xf numFmtId="0" fontId="22" fillId="2" borderId="0" xfId="0" applyFont="1" applyFill="1" applyAlignment="1">
      <alignment horizontal="center" vertical="center" wrapText="1"/>
    </xf>
    <xf numFmtId="0" fontId="19" fillId="12" borderId="13" xfId="0" applyFont="1" applyFill="1" applyBorder="1" applyAlignment="1" applyProtection="1">
      <alignment horizontal="center" vertical="center" wrapText="1"/>
      <protection locked="0"/>
    </xf>
    <xf numFmtId="0" fontId="19" fillId="12" borderId="14" xfId="0" applyFont="1" applyFill="1" applyBorder="1" applyAlignment="1" applyProtection="1">
      <alignment horizontal="center" vertical="center" wrapText="1"/>
      <protection locked="0"/>
    </xf>
    <xf numFmtId="166" fontId="24" fillId="12" borderId="13" xfId="0" applyNumberFormat="1" applyFont="1" applyFill="1" applyBorder="1" applyAlignment="1" applyProtection="1">
      <alignment horizontal="center" vertical="center" wrapText="1"/>
      <protection locked="0"/>
    </xf>
    <xf numFmtId="0" fontId="25" fillId="4" borderId="7" xfId="0" applyFont="1" applyFill="1" applyBorder="1" applyAlignment="1">
      <alignment horizontal="center" vertical="center" wrapText="1"/>
    </xf>
    <xf numFmtId="166" fontId="8" fillId="4" borderId="9" xfId="0" applyNumberFormat="1" applyFont="1" applyFill="1" applyBorder="1" applyAlignment="1">
      <alignment horizontal="center" wrapText="1"/>
    </xf>
    <xf numFmtId="166" fontId="8" fillId="4" borderId="2" xfId="0" applyNumberFormat="1" applyFont="1" applyFill="1" applyBorder="1" applyAlignment="1">
      <alignment horizontal="center" vertical="center" wrapText="1"/>
    </xf>
    <xf numFmtId="164" fontId="3" fillId="10" borderId="12" xfId="0" applyNumberFormat="1" applyFont="1" applyFill="1" applyBorder="1" applyAlignment="1">
      <alignment horizontal="right" vertical="center" wrapText="1"/>
    </xf>
    <xf numFmtId="0" fontId="0" fillId="5" borderId="18" xfId="0" applyFill="1" applyBorder="1" applyAlignment="1">
      <alignment wrapText="1"/>
    </xf>
    <xf numFmtId="0" fontId="23" fillId="2" borderId="0" xfId="0" applyFont="1" applyFill="1" applyAlignment="1">
      <alignment horizontal="left" vertical="center" wrapText="1"/>
    </xf>
    <xf numFmtId="0" fontId="23" fillId="2" borderId="0" xfId="0" applyFont="1" applyFill="1" applyAlignment="1">
      <alignment horizontal="right" vertical="center" wrapText="1"/>
    </xf>
    <xf numFmtId="0" fontId="0" fillId="9" borderId="6" xfId="0" applyFill="1" applyBorder="1" applyAlignment="1">
      <alignment horizontal="center" wrapText="1"/>
    </xf>
    <xf numFmtId="169" fontId="17" fillId="11" borderId="19" xfId="0" applyNumberFormat="1" applyFont="1" applyFill="1" applyBorder="1" applyAlignment="1">
      <alignment horizontal="center" vertical="center" wrapText="1"/>
    </xf>
    <xf numFmtId="169" fontId="17" fillId="11" borderId="6" xfId="0" applyNumberFormat="1" applyFont="1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7" fontId="13" fillId="12" borderId="15" xfId="1" applyNumberFormat="1" applyFont="1" applyFill="1" applyBorder="1" applyAlignment="1" applyProtection="1">
      <alignment horizontal="center" vertical="center" wrapText="1"/>
      <protection locked="0"/>
    </xf>
    <xf numFmtId="7" fontId="13" fillId="12" borderId="16" xfId="1" applyNumberFormat="1" applyFont="1" applyFill="1" applyBorder="1" applyAlignment="1" applyProtection="1">
      <alignment horizontal="center" vertical="center" wrapText="1"/>
      <protection locked="0"/>
    </xf>
    <xf numFmtId="166" fontId="8" fillId="10" borderId="9" xfId="0" applyNumberFormat="1" applyFont="1" applyFill="1" applyBorder="1" applyAlignment="1">
      <alignment horizontal="center" vertical="center" wrapText="1"/>
    </xf>
    <xf numFmtId="166" fontId="8" fillId="10" borderId="2" xfId="0" applyNumberFormat="1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 applyProtection="1">
      <alignment horizontal="left" vertical="center" wrapText="1"/>
      <protection locked="0"/>
    </xf>
    <xf numFmtId="0" fontId="8" fillId="11" borderId="2" xfId="0" applyFont="1" applyFill="1" applyBorder="1" applyAlignment="1" applyProtection="1">
      <alignment horizontal="left" vertical="center" wrapText="1"/>
      <protection locked="0"/>
    </xf>
    <xf numFmtId="0" fontId="5" fillId="9" borderId="8" xfId="0" quotePrefix="1" applyFont="1" applyFill="1" applyBorder="1" applyAlignment="1">
      <alignment horizontal="left" vertical="center" wrapText="1"/>
    </xf>
    <xf numFmtId="0" fontId="26" fillId="4" borderId="34" xfId="0" applyFont="1" applyFill="1" applyBorder="1" applyAlignment="1">
      <alignment horizontal="center" wrapText="1"/>
    </xf>
    <xf numFmtId="0" fontId="26" fillId="4" borderId="35" xfId="0" applyFont="1" applyFill="1" applyBorder="1" applyAlignment="1">
      <alignment horizontal="center" wrapText="1"/>
    </xf>
    <xf numFmtId="0" fontId="26" fillId="4" borderId="36" xfId="0" applyFont="1" applyFill="1" applyBorder="1" applyAlignment="1">
      <alignment horizontal="center" wrapText="1"/>
    </xf>
    <xf numFmtId="0" fontId="26" fillId="4" borderId="37" xfId="0" applyFont="1" applyFill="1" applyBorder="1" applyAlignment="1">
      <alignment horizontal="center" wrapText="1"/>
    </xf>
    <xf numFmtId="0" fontId="27" fillId="4" borderId="34" xfId="0" applyFont="1" applyFill="1" applyBorder="1" applyAlignment="1">
      <alignment horizontal="center" wrapText="1"/>
    </xf>
    <xf numFmtId="0" fontId="27" fillId="4" borderId="35" xfId="0" applyFont="1" applyFill="1" applyBorder="1" applyAlignment="1">
      <alignment horizontal="center" wrapText="1"/>
    </xf>
    <xf numFmtId="0" fontId="27" fillId="4" borderId="33" xfId="0" applyFont="1" applyFill="1" applyBorder="1" applyAlignment="1">
      <alignment horizontal="center" wrapText="1"/>
    </xf>
    <xf numFmtId="0" fontId="28" fillId="4" borderId="27" xfId="0" applyFont="1" applyFill="1" applyBorder="1" applyAlignment="1">
      <alignment horizontal="left" vertical="center"/>
    </xf>
    <xf numFmtId="0" fontId="28" fillId="4" borderId="28" xfId="0" applyFont="1" applyFill="1" applyBorder="1" applyAlignment="1">
      <alignment horizontal="left" vertical="center"/>
    </xf>
    <xf numFmtId="0" fontId="28" fillId="4" borderId="29" xfId="0" applyFont="1" applyFill="1" applyBorder="1" applyAlignment="1">
      <alignment horizontal="left" vertical="center"/>
    </xf>
    <xf numFmtId="0" fontId="28" fillId="4" borderId="30" xfId="0" applyFont="1" applyFill="1" applyBorder="1" applyAlignment="1">
      <alignment horizontal="left" vertical="center"/>
    </xf>
    <xf numFmtId="0" fontId="28" fillId="4" borderId="31" xfId="0" applyFont="1" applyFill="1" applyBorder="1" applyAlignment="1">
      <alignment horizontal="left" vertical="center"/>
    </xf>
    <xf numFmtId="0" fontId="28" fillId="4" borderId="32" xfId="0" applyFont="1" applyFill="1" applyBorder="1" applyAlignment="1">
      <alignment horizontal="left" vertical="center"/>
    </xf>
    <xf numFmtId="0" fontId="28" fillId="4" borderId="0" xfId="0" applyFont="1" applyFill="1" applyBorder="1" applyAlignment="1">
      <alignment horizontal="left" vertical="center"/>
    </xf>
    <xf numFmtId="0" fontId="28" fillId="4" borderId="24" xfId="0" applyFont="1" applyFill="1" applyBorder="1" applyAlignment="1">
      <alignment horizontal="left" vertical="center"/>
    </xf>
    <xf numFmtId="0" fontId="31" fillId="10" borderId="8" xfId="0" applyFont="1" applyFill="1" applyBorder="1" applyAlignment="1">
      <alignment vertical="center" wrapText="1"/>
    </xf>
    <xf numFmtId="0" fontId="31" fillId="5" borderId="8" xfId="0" quotePrefix="1" applyFont="1" applyFill="1" applyBorder="1" applyAlignment="1">
      <alignment vertical="center" wrapText="1"/>
    </xf>
    <xf numFmtId="0" fontId="32" fillId="10" borderId="8" xfId="0" quotePrefix="1" applyFont="1" applyFill="1" applyBorder="1" applyAlignment="1">
      <alignment vertical="center" wrapText="1"/>
    </xf>
    <xf numFmtId="0" fontId="32" fillId="10" borderId="1" xfId="0" applyFont="1" applyFill="1" applyBorder="1" applyAlignment="1">
      <alignment vertical="center" wrapText="1"/>
    </xf>
    <xf numFmtId="0" fontId="5" fillId="10" borderId="9" xfId="0" applyFont="1" applyFill="1" applyBorder="1" applyAlignment="1">
      <alignment horizontal="left" vertical="center" wrapText="1"/>
    </xf>
    <xf numFmtId="0" fontId="5" fillId="10" borderId="2" xfId="0" applyFont="1" applyFill="1" applyBorder="1" applyAlignment="1">
      <alignment horizontal="left" vertical="center" wrapText="1"/>
    </xf>
    <xf numFmtId="166" fontId="33" fillId="10" borderId="8" xfId="0" applyNumberFormat="1" applyFont="1" applyFill="1" applyBorder="1" applyAlignment="1">
      <alignment horizontal="center" vertical="center" wrapText="1"/>
    </xf>
    <xf numFmtId="166" fontId="33" fillId="10" borderId="19" xfId="0" applyNumberFormat="1" applyFont="1" applyFill="1" applyBorder="1" applyAlignment="1">
      <alignment horizontal="center" vertical="center" wrapText="1"/>
    </xf>
    <xf numFmtId="168" fontId="29" fillId="10" borderId="8" xfId="0" applyNumberFormat="1" applyFont="1" applyFill="1" applyBorder="1" applyAlignment="1">
      <alignment horizontal="center" vertical="center" wrapText="1"/>
    </xf>
    <xf numFmtId="168" fontId="29" fillId="10" borderId="19" xfId="0" applyNumberFormat="1" applyFont="1" applyFill="1" applyBorder="1" applyAlignment="1">
      <alignment horizontal="center" vertical="center" wrapText="1"/>
    </xf>
    <xf numFmtId="168" fontId="30" fillId="10" borderId="1" xfId="0" applyNumberFormat="1" applyFont="1" applyFill="1" applyBorder="1" applyAlignment="1">
      <alignment horizontal="center" vertical="center" wrapText="1"/>
    </xf>
    <xf numFmtId="168" fontId="30" fillId="10" borderId="12" xfId="0" applyNumberFormat="1" applyFont="1" applyFill="1" applyBorder="1" applyAlignment="1">
      <alignment horizontal="center" vertical="center" wrapText="1"/>
    </xf>
    <xf numFmtId="0" fontId="34" fillId="7" borderId="6" xfId="0" applyFont="1" applyFill="1" applyBorder="1" applyAlignment="1">
      <alignment horizontal="center" vertical="center" wrapText="1"/>
    </xf>
    <xf numFmtId="0" fontId="34" fillId="7" borderId="7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vertical="center" wrapText="1"/>
    </xf>
    <xf numFmtId="0" fontId="34" fillId="6" borderId="6" xfId="0" applyFont="1" applyFill="1" applyBorder="1" applyAlignment="1">
      <alignment horizontal="center" vertical="center" wrapText="1"/>
    </xf>
    <xf numFmtId="0" fontId="34" fillId="6" borderId="7" xfId="0" applyFont="1" applyFill="1" applyBorder="1" applyAlignment="1">
      <alignment horizontal="center" vertical="center" wrapText="1"/>
    </xf>
    <xf numFmtId="0" fontId="34" fillId="6" borderId="8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wrapText="1"/>
    </xf>
    <xf numFmtId="0" fontId="16" fillId="2" borderId="9" xfId="0" applyFont="1" applyFill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24">
    <dxf>
      <font>
        <color rgb="FF548235"/>
      </font>
      <fill>
        <patternFill>
          <bgColor rgb="FF548235"/>
        </patternFill>
      </fill>
    </dxf>
    <dxf>
      <font>
        <color rgb="FFC00000"/>
      </font>
      <fill>
        <patternFill>
          <bgColor rgb="FFC00000"/>
        </patternFill>
      </fill>
    </dxf>
    <dxf>
      <font>
        <color auto="1"/>
      </font>
      <fill>
        <patternFill>
          <bgColor rgb="FFFFC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C00000"/>
      </font>
      <fill>
        <patternFill>
          <bgColor rgb="FFC00000"/>
        </patternFill>
      </fill>
    </dxf>
    <dxf>
      <font>
        <color auto="1"/>
      </font>
      <fill>
        <patternFill>
          <bgColor rgb="FFFFC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C00000"/>
      </font>
      <fill>
        <patternFill>
          <bgColor rgb="FFC00000"/>
        </patternFill>
      </fill>
    </dxf>
    <dxf>
      <font>
        <color auto="1"/>
      </font>
      <fill>
        <patternFill>
          <bgColor rgb="FFFFC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C00000"/>
      </font>
      <fill>
        <patternFill>
          <bgColor rgb="FFC00000"/>
        </patternFill>
      </fill>
    </dxf>
    <dxf>
      <font>
        <color auto="1"/>
      </font>
      <fill>
        <patternFill>
          <bgColor rgb="FFFFC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C00000"/>
      </font>
      <fill>
        <patternFill>
          <bgColor rgb="FFC000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1" tint="0.499984740745262"/>
      </font>
      <fill>
        <patternFill>
          <fgColor theme="0" tint="-0.14996795556505021"/>
        </patternFill>
      </fill>
    </dxf>
    <dxf>
      <font>
        <color theme="1" tint="0.499984740745262"/>
      </font>
      <fill>
        <patternFill>
          <fgColor theme="0" tint="-0.14996795556505021"/>
        </patternFill>
      </fill>
    </dxf>
    <dxf>
      <font>
        <color theme="5" tint="-0.24994659260841701"/>
      </font>
    </dxf>
    <dxf>
      <font>
        <color theme="1" tint="0.499984740745262"/>
      </font>
      <fill>
        <patternFill>
          <fgColor theme="0" tint="-0.14996795556505021"/>
        </patternFill>
      </fill>
    </dxf>
    <dxf>
      <font>
        <color theme="0" tint="-0.24994659260841701"/>
      </font>
    </dxf>
    <dxf>
      <font>
        <color rgb="FF404040"/>
      </font>
    </dxf>
    <dxf>
      <font>
        <color theme="0"/>
      </font>
    </dxf>
    <dxf>
      <font>
        <color rgb="FF404040"/>
      </font>
    </dxf>
    <dxf>
      <font>
        <color theme="0"/>
      </font>
    </dxf>
  </dxfs>
  <tableStyles count="0" defaultTableStyle="TableStyleMedium2" defaultPivotStyle="PivotStyleLight16"/>
  <colors>
    <mruColors>
      <color rgb="FF404040"/>
      <color rgb="FF548235"/>
      <color rgb="FFC00000"/>
      <color rgb="FFEE83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2057400</xdr:colOff>
      <xdr:row>26</xdr:row>
      <xdr:rowOff>66676</xdr:rowOff>
    </xdr:from>
    <xdr:to>
      <xdr:col>16</xdr:col>
      <xdr:colOff>209550</xdr:colOff>
      <xdr:row>52</xdr:row>
      <xdr:rowOff>123826</xdr:rowOff>
    </xdr:to>
    <xdr:sp macro="" textlink="">
      <xdr:nvSpPr>
        <xdr:cNvPr id="8" name="Rechteck 7">
          <a:extLst>
            <a:ext uri="{FF2B5EF4-FFF2-40B4-BE49-F238E27FC236}">
              <a16:creationId xmlns:a16="http://schemas.microsoft.com/office/drawing/2014/main" id="{4CAD49F0-BA71-49E2-BDFE-5836AD42C60D}"/>
            </a:ext>
          </a:extLst>
        </xdr:cNvPr>
        <xdr:cNvSpPr/>
      </xdr:nvSpPr>
      <xdr:spPr>
        <a:xfrm>
          <a:off x="7172325" y="6057901"/>
          <a:ext cx="6372225" cy="5429250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8</xdr:col>
      <xdr:colOff>1587500</xdr:colOff>
      <xdr:row>0</xdr:row>
      <xdr:rowOff>66676</xdr:rowOff>
    </xdr:from>
    <xdr:to>
      <xdr:col>9</xdr:col>
      <xdr:colOff>828675</xdr:colOff>
      <xdr:row>1</xdr:row>
      <xdr:rowOff>354966</xdr:rowOff>
    </xdr:to>
    <xdr:pic>
      <xdr:nvPicPr>
        <xdr:cNvPr id="2" name="Grafik 1" descr="Ein Bild, das Objekt, Zeichnung, Uhr, Schild enthält.&#10;&#10;Automatisch generierte Beschreibung">
          <a:extLst>
            <a:ext uri="{FF2B5EF4-FFF2-40B4-BE49-F238E27FC236}">
              <a16:creationId xmlns:a16="http://schemas.microsoft.com/office/drawing/2014/main" id="{13ACE89B-6ABE-43B1-9692-1394565438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2425" y="66676"/>
          <a:ext cx="1536700" cy="47879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B2C46-868E-49F9-8CAD-625A0D13513A}">
  <dimension ref="A1:T51"/>
  <sheetViews>
    <sheetView tabSelected="1" showRuler="0" zoomScaleNormal="100" workbookViewId="0">
      <selection activeCell="U18" sqref="U18"/>
    </sheetView>
  </sheetViews>
  <sheetFormatPr baseColWidth="10" defaultColWidth="10.85546875" defaultRowHeight="15" outlineLevelRow="1" x14ac:dyDescent="0.25"/>
  <cols>
    <col min="1" max="1" width="6.85546875" style="1" customWidth="1"/>
    <col min="2" max="2" width="3.7109375" style="1" customWidth="1"/>
    <col min="3" max="3" width="2.140625" style="1" customWidth="1"/>
    <col min="4" max="4" width="29.42578125" style="1" customWidth="1"/>
    <col min="5" max="5" width="28.5703125" style="1" customWidth="1"/>
    <col min="6" max="6" width="1.5703125" style="1" customWidth="1"/>
    <col min="7" max="7" width="3" style="1" customWidth="1"/>
    <col min="8" max="8" width="1.42578125" style="1" customWidth="1"/>
    <col min="9" max="9" width="34.42578125" style="1" customWidth="1"/>
    <col min="10" max="10" width="15.7109375" style="1" customWidth="1"/>
    <col min="11" max="11" width="18" style="1" customWidth="1"/>
    <col min="12" max="12" width="1.7109375" style="1" customWidth="1"/>
    <col min="13" max="13" width="3.140625" style="1" customWidth="1"/>
    <col min="14" max="14" width="1.5703125" style="1" customWidth="1"/>
    <col min="15" max="15" width="30.85546875" style="1" customWidth="1"/>
    <col min="16" max="16" width="16.28515625" style="1" customWidth="1"/>
    <col min="17" max="17" width="15.5703125" style="1" customWidth="1"/>
    <col min="18" max="18" width="1.7109375" style="1" customWidth="1"/>
    <col min="19" max="19" width="3.42578125" style="1" customWidth="1"/>
    <col min="20" max="16384" width="10.85546875" style="1"/>
  </cols>
  <sheetData>
    <row r="1" spans="1:20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0" ht="34.5" customHeight="1" x14ac:dyDescent="0.25">
      <c r="A2" s="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2"/>
    </row>
    <row r="3" spans="1:20" ht="35.25" customHeight="1" x14ac:dyDescent="0.25">
      <c r="A3" s="15"/>
      <c r="C3" s="199" t="s">
        <v>9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5"/>
    </row>
    <row r="4" spans="1:20" ht="26.1" customHeight="1" x14ac:dyDescent="0.25">
      <c r="A4" s="15"/>
      <c r="C4" s="191" t="s">
        <v>8</v>
      </c>
      <c r="D4" s="192"/>
      <c r="E4" s="192"/>
      <c r="F4" s="193"/>
      <c r="G4" s="194"/>
      <c r="H4" s="195" t="s">
        <v>3</v>
      </c>
      <c r="I4" s="196"/>
      <c r="J4" s="196"/>
      <c r="K4" s="196"/>
      <c r="L4" s="197"/>
      <c r="M4" s="198"/>
      <c r="N4" s="195" t="s">
        <v>7</v>
      </c>
      <c r="O4" s="196"/>
      <c r="P4" s="196"/>
      <c r="Q4" s="196"/>
      <c r="R4" s="197"/>
      <c r="S4" s="15"/>
    </row>
    <row r="5" spans="1:20" ht="18.75" customHeight="1" thickBot="1" x14ac:dyDescent="0.3">
      <c r="A5" s="15"/>
      <c r="B5" s="2"/>
      <c r="C5" s="71"/>
      <c r="D5" s="45"/>
      <c r="E5" s="45"/>
      <c r="F5" s="46"/>
      <c r="G5" s="16"/>
      <c r="H5" s="82"/>
      <c r="I5" s="183" t="s">
        <v>10</v>
      </c>
      <c r="J5" s="155">
        <v>500</v>
      </c>
      <c r="K5" s="155">
        <f>J5*1.19</f>
        <v>595</v>
      </c>
      <c r="L5" s="83"/>
      <c r="N5" s="29"/>
      <c r="O5" s="161"/>
      <c r="P5" s="161"/>
      <c r="Q5" s="161"/>
      <c r="R5" s="87"/>
      <c r="S5" s="15"/>
    </row>
    <row r="6" spans="1:20" ht="20.25" customHeight="1" outlineLevel="1" thickBot="1" x14ac:dyDescent="0.3">
      <c r="A6" s="15"/>
      <c r="B6" s="43"/>
      <c r="C6" s="70"/>
      <c r="D6" s="44" t="s">
        <v>18</v>
      </c>
      <c r="E6" s="137">
        <v>18</v>
      </c>
      <c r="F6" s="47"/>
      <c r="G6" s="20"/>
      <c r="H6" s="51"/>
      <c r="I6" s="184"/>
      <c r="J6" s="156"/>
      <c r="K6" s="156"/>
      <c r="L6" s="84"/>
      <c r="M6" s="43"/>
      <c r="N6" s="30"/>
      <c r="O6" s="162"/>
      <c r="P6" s="162"/>
      <c r="Q6" s="162"/>
      <c r="R6" s="26"/>
      <c r="S6" s="15"/>
    </row>
    <row r="7" spans="1:20" ht="16.5" customHeight="1" outlineLevel="1" thickBot="1" x14ac:dyDescent="0.3">
      <c r="A7" s="15"/>
      <c r="B7" s="43"/>
      <c r="C7" s="70"/>
      <c r="D7" s="44"/>
      <c r="E7" s="49"/>
      <c r="F7" s="47"/>
      <c r="G7" s="20"/>
      <c r="H7" s="55"/>
      <c r="I7" s="61"/>
      <c r="J7" s="85" t="s">
        <v>0</v>
      </c>
      <c r="K7" s="85" t="s">
        <v>1</v>
      </c>
      <c r="L7" s="56"/>
      <c r="M7" s="43"/>
      <c r="N7" s="67"/>
      <c r="O7" s="52"/>
      <c r="P7" s="103" t="s">
        <v>0</v>
      </c>
      <c r="Q7" s="117" t="s">
        <v>1</v>
      </c>
      <c r="R7" s="56"/>
      <c r="S7" s="15"/>
    </row>
    <row r="8" spans="1:20" ht="20.25" customHeight="1" outlineLevel="1" thickBot="1" x14ac:dyDescent="0.3">
      <c r="A8" s="15"/>
      <c r="B8" s="43"/>
      <c r="C8" s="70"/>
      <c r="D8" s="78" t="s">
        <v>19</v>
      </c>
      <c r="E8" s="138">
        <v>60</v>
      </c>
      <c r="F8" s="47"/>
      <c r="G8" s="20"/>
      <c r="H8" s="51"/>
      <c r="I8" s="108" t="s">
        <v>25</v>
      </c>
      <c r="J8" s="128">
        <v>0.05</v>
      </c>
      <c r="K8" s="105">
        <f>J8*1.19</f>
        <v>5.9499999999999997E-2</v>
      </c>
      <c r="L8" s="58"/>
      <c r="M8" s="43"/>
      <c r="N8" s="51"/>
      <c r="O8" s="122" t="s">
        <v>30</v>
      </c>
      <c r="P8" s="121">
        <f>Q8*0.81</f>
        <v>8.1000000000000016E-2</v>
      </c>
      <c r="Q8" s="127">
        <v>0.1</v>
      </c>
      <c r="R8" s="129"/>
      <c r="S8" s="15"/>
    </row>
    <row r="9" spans="1:20" ht="6" customHeight="1" outlineLevel="1" x14ac:dyDescent="0.25">
      <c r="A9" s="15"/>
      <c r="B9" s="43"/>
      <c r="C9" s="70"/>
      <c r="D9" s="76"/>
      <c r="E9" s="77"/>
      <c r="F9" s="48"/>
      <c r="G9" s="20"/>
      <c r="H9" s="51"/>
      <c r="I9" s="57"/>
      <c r="J9" s="68"/>
      <c r="K9" s="68"/>
      <c r="L9" s="58"/>
      <c r="M9" s="43"/>
      <c r="N9" s="51"/>
      <c r="O9" s="123"/>
      <c r="P9" s="131"/>
      <c r="Q9" s="79"/>
      <c r="R9" s="58"/>
      <c r="S9" s="15"/>
    </row>
    <row r="10" spans="1:20" ht="24.75" customHeight="1" x14ac:dyDescent="0.25">
      <c r="A10" s="15"/>
      <c r="B10" s="2"/>
      <c r="C10" s="74"/>
      <c r="D10" s="72" t="s">
        <v>20</v>
      </c>
      <c r="E10" s="140">
        <f>E6*E8</f>
        <v>1080</v>
      </c>
      <c r="F10" s="27"/>
      <c r="G10" s="20"/>
      <c r="H10" s="59"/>
      <c r="I10" s="107" t="s">
        <v>26</v>
      </c>
      <c r="J10" s="86">
        <f>IF(J11&lt;501,J12/E10,J11/E10)</f>
        <v>0.69750000000000001</v>
      </c>
      <c r="K10" s="86">
        <f>J10*1.19</f>
        <v>0.83002500000000001</v>
      </c>
      <c r="L10" s="60"/>
      <c r="M10" s="43"/>
      <c r="N10" s="54"/>
      <c r="O10" s="124" t="s">
        <v>32</v>
      </c>
      <c r="P10" s="130">
        <f>Q10*0.81</f>
        <v>1.12995</v>
      </c>
      <c r="Q10" s="106">
        <f>P11/E10</f>
        <v>1.395</v>
      </c>
      <c r="R10" s="60"/>
      <c r="S10" s="15"/>
    </row>
    <row r="11" spans="1:20" ht="20.25" customHeight="1" thickBot="1" x14ac:dyDescent="0.3">
      <c r="A11" s="15"/>
      <c r="B11" s="2"/>
      <c r="C11" s="71"/>
      <c r="D11" s="50"/>
      <c r="E11" s="51"/>
      <c r="F11" s="47"/>
      <c r="G11" s="20"/>
      <c r="H11" s="31"/>
      <c r="I11" s="109" t="s">
        <v>13</v>
      </c>
      <c r="J11" s="69">
        <f>E16*J8</f>
        <v>753.30000000000007</v>
      </c>
      <c r="K11" s="69">
        <f>J11*1.19</f>
        <v>896.42700000000002</v>
      </c>
      <c r="L11" s="19"/>
      <c r="M11" s="43"/>
      <c r="N11" s="67"/>
      <c r="O11" s="108" t="s">
        <v>17</v>
      </c>
      <c r="P11" s="113">
        <f>E16*Q8</f>
        <v>1506.6000000000001</v>
      </c>
      <c r="Q11" s="113">
        <f>P11*1.19</f>
        <v>1792.854</v>
      </c>
      <c r="R11" s="120"/>
      <c r="S11" s="15"/>
    </row>
    <row r="12" spans="1:20" ht="21" customHeight="1" thickBot="1" x14ac:dyDescent="0.3">
      <c r="A12" s="15"/>
      <c r="B12" s="43"/>
      <c r="C12" s="70"/>
      <c r="D12" s="44" t="s">
        <v>21</v>
      </c>
      <c r="E12" s="139">
        <v>15</v>
      </c>
      <c r="F12" s="47"/>
      <c r="G12" s="20"/>
      <c r="H12" s="30"/>
      <c r="I12" s="99" t="s">
        <v>14</v>
      </c>
      <c r="J12" s="39" t="str">
        <f>IF(J11&lt;501,500,IF(J11&gt;500,"(inklusive)"))</f>
        <v>(inklusive)</v>
      </c>
      <c r="K12" s="39" t="str">
        <f>IF(K11&lt;501*1.19,500*1.19,IF(K11&gt;500,"(inklusive)"))</f>
        <v>(inklusive)</v>
      </c>
      <c r="L12" s="23"/>
      <c r="M12" s="43"/>
      <c r="N12" s="104"/>
      <c r="O12" s="110" t="s">
        <v>31</v>
      </c>
      <c r="P12" s="125">
        <v>0</v>
      </c>
      <c r="Q12" s="126">
        <v>0</v>
      </c>
      <c r="R12" s="56"/>
      <c r="S12" s="15"/>
    </row>
    <row r="13" spans="1:20" ht="18.75" x14ac:dyDescent="0.3">
      <c r="A13" s="15"/>
      <c r="B13" s="43"/>
      <c r="C13" s="70"/>
      <c r="D13" s="52" t="s">
        <v>22</v>
      </c>
      <c r="E13" s="53">
        <f>E12*0.93</f>
        <v>13.950000000000001</v>
      </c>
      <c r="F13" s="47"/>
      <c r="G13" s="32"/>
      <c r="H13" s="24"/>
      <c r="I13" s="24"/>
      <c r="J13" s="22"/>
      <c r="K13" s="22"/>
      <c r="L13" s="33"/>
      <c r="M13" s="15"/>
      <c r="N13" s="111"/>
      <c r="O13" s="112" t="s">
        <v>11</v>
      </c>
      <c r="P13" s="114">
        <f>SUM(P11:P12)</f>
        <v>1506.6000000000001</v>
      </c>
      <c r="Q13" s="118">
        <f>SUM(Q11:Q12)</f>
        <v>1792.854</v>
      </c>
      <c r="R13" s="119"/>
      <c r="S13" s="15"/>
    </row>
    <row r="14" spans="1:20" ht="30.75" customHeight="1" x14ac:dyDescent="0.25">
      <c r="A14" s="15"/>
      <c r="B14" s="43"/>
      <c r="C14" s="70"/>
      <c r="D14" s="50"/>
      <c r="E14" s="54"/>
      <c r="F14" s="48"/>
      <c r="G14" s="28"/>
      <c r="H14" s="158" t="s">
        <v>2</v>
      </c>
      <c r="I14" s="159"/>
      <c r="J14" s="159"/>
      <c r="K14" s="159"/>
      <c r="L14" s="160"/>
      <c r="M14" s="15"/>
      <c r="N14" s="115"/>
      <c r="O14" s="99" t="s">
        <v>33</v>
      </c>
      <c r="P14" s="89">
        <f>IF(J11&lt;500,500-P13,P13-J11)</f>
        <v>753.30000000000007</v>
      </c>
      <c r="Q14" s="89">
        <f>IF(K11&lt;595,595-Q11,Q13-K11)</f>
        <v>896.42700000000002</v>
      </c>
      <c r="R14" s="116"/>
      <c r="S14" s="15"/>
    </row>
    <row r="15" spans="1:20" ht="18.75" customHeight="1" thickBot="1" x14ac:dyDescent="0.35">
      <c r="A15" s="15"/>
      <c r="B15" s="2"/>
      <c r="C15" s="74"/>
      <c r="D15" s="80" t="s">
        <v>23</v>
      </c>
      <c r="E15" s="141">
        <f>E12*E10</f>
        <v>16200</v>
      </c>
      <c r="F15" s="21"/>
      <c r="G15" s="28"/>
      <c r="H15" s="55"/>
      <c r="I15" s="61"/>
      <c r="J15" s="157"/>
      <c r="K15" s="157"/>
      <c r="L15" s="62"/>
      <c r="N15" s="97"/>
      <c r="O15" s="3"/>
      <c r="P15" s="3"/>
      <c r="R15" s="17"/>
      <c r="S15" s="15"/>
    </row>
    <row r="16" spans="1:20" ht="17.25" customHeight="1" thickBot="1" x14ac:dyDescent="0.3">
      <c r="A16" s="15"/>
      <c r="B16" s="43"/>
      <c r="C16" s="75"/>
      <c r="D16" s="81" t="s">
        <v>24</v>
      </c>
      <c r="E16" s="142">
        <f>E15*0.93</f>
        <v>15066</v>
      </c>
      <c r="F16" s="25"/>
      <c r="G16" s="20"/>
      <c r="H16" s="51"/>
      <c r="I16" s="73" t="s">
        <v>27</v>
      </c>
      <c r="J16" s="153">
        <v>0</v>
      </c>
      <c r="K16" s="154"/>
      <c r="L16" s="63"/>
      <c r="N16" s="147"/>
      <c r="O16" s="163" t="s">
        <v>34</v>
      </c>
      <c r="P16" s="148">
        <f>IF(J11&lt;500,500-P13,P13-J11+J21)</f>
        <v>753.30000000000007</v>
      </c>
      <c r="Q16" s="149">
        <f>IF(K11&lt;595,595-Q11,Q13-K11+K21)</f>
        <v>896.42700000000002</v>
      </c>
      <c r="R16" s="150"/>
      <c r="S16" s="15"/>
    </row>
    <row r="17" spans="1:19" ht="6.95" customHeight="1" x14ac:dyDescent="0.25">
      <c r="A17" s="15"/>
      <c r="C17" s="17"/>
      <c r="D17" s="36"/>
      <c r="E17" s="37"/>
      <c r="F17" s="38"/>
      <c r="G17" s="20"/>
      <c r="H17" s="51"/>
      <c r="I17" s="61"/>
      <c r="J17" s="66"/>
      <c r="K17" s="66"/>
      <c r="L17" s="63"/>
      <c r="N17" s="147"/>
      <c r="O17" s="163"/>
      <c r="P17" s="148"/>
      <c r="Q17" s="149"/>
      <c r="R17" s="150"/>
      <c r="S17" s="15"/>
    </row>
    <row r="18" spans="1:19" ht="17.45" customHeight="1" x14ac:dyDescent="0.25">
      <c r="A18" s="15"/>
      <c r="D18" s="22"/>
      <c r="E18" s="22"/>
      <c r="F18" s="22"/>
      <c r="G18" s="20"/>
      <c r="H18" s="59"/>
      <c r="I18" s="98"/>
      <c r="J18" s="101" t="s">
        <v>4</v>
      </c>
      <c r="K18" s="101" t="s">
        <v>5</v>
      </c>
      <c r="L18" s="64"/>
      <c r="N18" s="147"/>
      <c r="O18" s="163"/>
      <c r="P18" s="148"/>
      <c r="Q18" s="149"/>
      <c r="R18" s="150"/>
      <c r="S18" s="15"/>
    </row>
    <row r="19" spans="1:19" ht="17.45" customHeight="1" x14ac:dyDescent="0.25">
      <c r="A19" s="15"/>
      <c r="D19" s="22"/>
      <c r="E19" s="22"/>
      <c r="F19" s="22"/>
      <c r="G19" s="20"/>
      <c r="H19" s="51"/>
      <c r="I19" s="179" t="s">
        <v>12</v>
      </c>
      <c r="J19" s="185">
        <f>IF(J11&lt;500,J12,J11)</f>
        <v>753.30000000000007</v>
      </c>
      <c r="K19" s="186">
        <f>IF(K11&lt;595,595,K11)</f>
        <v>896.42700000000002</v>
      </c>
      <c r="L19" s="143"/>
      <c r="N19" s="4"/>
      <c r="O19" s="5"/>
      <c r="P19" s="5"/>
      <c r="S19" s="15"/>
    </row>
    <row r="20" spans="1:19" ht="18.75" customHeight="1" x14ac:dyDescent="0.25">
      <c r="A20" s="15"/>
      <c r="D20" s="22"/>
      <c r="E20" s="22"/>
      <c r="F20" s="22"/>
      <c r="G20" s="20"/>
      <c r="H20" s="104"/>
      <c r="I20" s="181" t="s">
        <v>28</v>
      </c>
      <c r="J20" s="187">
        <f>J16*J8*E10</f>
        <v>0</v>
      </c>
      <c r="K20" s="188">
        <f>J20*1.19</f>
        <v>0</v>
      </c>
      <c r="L20" s="143"/>
      <c r="N20" s="4"/>
      <c r="S20" s="15"/>
    </row>
    <row r="21" spans="1:19" ht="27.75" customHeight="1" x14ac:dyDescent="0.25">
      <c r="A21" s="15"/>
      <c r="D21" s="35"/>
      <c r="E21" s="22"/>
      <c r="F21" s="22"/>
      <c r="G21" s="20"/>
      <c r="H21" s="51"/>
      <c r="I21" s="182" t="s">
        <v>29</v>
      </c>
      <c r="J21" s="189">
        <f>(J10*0.81)*J16*E10</f>
        <v>0</v>
      </c>
      <c r="K21" s="190">
        <f>J21*1.19</f>
        <v>0</v>
      </c>
      <c r="L21" s="65"/>
      <c r="N21" s="6"/>
      <c r="O21" s="7"/>
      <c r="P21" s="8"/>
      <c r="S21" s="15"/>
    </row>
    <row r="22" spans="1:19" ht="18.95" customHeight="1" x14ac:dyDescent="0.25">
      <c r="A22" s="15"/>
      <c r="G22" s="2"/>
      <c r="H22" s="34"/>
      <c r="I22" s="180" t="s">
        <v>15</v>
      </c>
      <c r="J22" s="100">
        <f>J11+J20-J21</f>
        <v>753.30000000000007</v>
      </c>
      <c r="K22" s="102">
        <f>K11+K20-K21</f>
        <v>896.42700000000002</v>
      </c>
      <c r="L22" s="144"/>
      <c r="M22" s="18"/>
      <c r="N22" s="9" t="s">
        <v>6</v>
      </c>
      <c r="O22" s="14"/>
      <c r="P22" s="10"/>
      <c r="S22" s="15"/>
    </row>
    <row r="23" spans="1:19" ht="16.5" customHeight="1" x14ac:dyDescent="0.25">
      <c r="A23" s="15"/>
      <c r="G23" s="2"/>
      <c r="H23" s="2"/>
      <c r="I23" s="40"/>
      <c r="K23" s="17"/>
      <c r="L23" s="40"/>
      <c r="N23" s="11"/>
      <c r="O23" s="3"/>
      <c r="P23" s="3"/>
      <c r="S23" s="15"/>
    </row>
    <row r="24" spans="1:19" ht="35.25" customHeight="1" x14ac:dyDescent="0.25">
      <c r="A24" s="15"/>
      <c r="H24" s="41"/>
      <c r="I24" s="88" t="s">
        <v>16</v>
      </c>
      <c r="J24" s="96">
        <f>J21-J20-J11</f>
        <v>-753.30000000000007</v>
      </c>
      <c r="K24" s="96">
        <f>K21-K20-K11</f>
        <v>-896.42700000000002</v>
      </c>
      <c r="L24" s="42"/>
      <c r="N24" s="12"/>
      <c r="O24" s="13"/>
      <c r="P24" s="13"/>
      <c r="S24" s="15"/>
    </row>
    <row r="25" spans="1:19" ht="18.600000000000001" customHeight="1" x14ac:dyDescent="0.25">
      <c r="A25" s="15"/>
      <c r="B25" s="90"/>
      <c r="C25" s="91"/>
      <c r="D25" s="91"/>
      <c r="E25" s="91"/>
      <c r="F25" s="91"/>
      <c r="G25" s="91"/>
      <c r="H25" s="91"/>
      <c r="I25" s="91"/>
      <c r="J25" s="92"/>
      <c r="K25" s="91"/>
      <c r="L25" s="40"/>
      <c r="M25" s="91"/>
      <c r="N25" s="93"/>
      <c r="O25" s="94"/>
      <c r="P25" s="94"/>
      <c r="Q25" s="91"/>
      <c r="R25" s="91"/>
      <c r="S25" s="95"/>
    </row>
    <row r="26" spans="1:19" x14ac:dyDescent="0.25">
      <c r="N26" s="3"/>
      <c r="O26" s="3"/>
      <c r="P26" s="3"/>
    </row>
    <row r="27" spans="1:19" x14ac:dyDescent="0.25">
      <c r="J27" s="151"/>
      <c r="K27" s="151"/>
      <c r="L27" s="151"/>
      <c r="M27" s="151"/>
      <c r="N27" s="151"/>
      <c r="O27" s="151"/>
      <c r="P27" s="3"/>
    </row>
    <row r="28" spans="1:19" ht="27.75" customHeight="1" x14ac:dyDescent="0.25">
      <c r="J28" s="145" t="s">
        <v>57</v>
      </c>
      <c r="K28" s="145"/>
      <c r="L28" s="136"/>
      <c r="M28" s="136"/>
      <c r="N28" s="136"/>
      <c r="O28" s="146" t="s">
        <v>38</v>
      </c>
      <c r="P28" s="146"/>
    </row>
    <row r="29" spans="1:19" ht="21" x14ac:dyDescent="0.35">
      <c r="E29" s="2"/>
      <c r="I29" s="133"/>
      <c r="J29" s="135" t="s">
        <v>35</v>
      </c>
      <c r="K29" s="171" t="s">
        <v>39</v>
      </c>
      <c r="L29" s="172"/>
      <c r="M29" s="172"/>
      <c r="N29" s="172"/>
      <c r="O29" s="173"/>
      <c r="P29" s="134" t="s">
        <v>36</v>
      </c>
      <c r="Q29" s="132"/>
    </row>
    <row r="30" spans="1:19" ht="21" x14ac:dyDescent="0.35">
      <c r="E30" s="2"/>
      <c r="I30" s="133"/>
      <c r="J30" s="135" t="s">
        <v>35</v>
      </c>
      <c r="K30" s="171" t="s">
        <v>46</v>
      </c>
      <c r="L30" s="172"/>
      <c r="M30" s="172"/>
      <c r="N30" s="172"/>
      <c r="O30" s="173"/>
      <c r="P30" s="134" t="s">
        <v>36</v>
      </c>
      <c r="Q30" s="132"/>
    </row>
    <row r="31" spans="1:19" ht="21" x14ac:dyDescent="0.35">
      <c r="E31" s="2"/>
      <c r="I31" s="133"/>
      <c r="J31" s="135" t="s">
        <v>35</v>
      </c>
      <c r="K31" s="171" t="s">
        <v>47</v>
      </c>
      <c r="L31" s="172"/>
      <c r="M31" s="172"/>
      <c r="N31" s="172"/>
      <c r="O31" s="173"/>
      <c r="P31" s="134" t="s">
        <v>36</v>
      </c>
      <c r="Q31" s="132"/>
    </row>
    <row r="32" spans="1:19" ht="21" x14ac:dyDescent="0.35">
      <c r="E32" s="2"/>
      <c r="I32" s="133"/>
      <c r="J32" s="135" t="s">
        <v>35</v>
      </c>
      <c r="K32" s="171" t="s">
        <v>55</v>
      </c>
      <c r="L32" s="172"/>
      <c r="M32" s="172"/>
      <c r="N32" s="172"/>
      <c r="O32" s="173"/>
      <c r="P32" s="134" t="s">
        <v>36</v>
      </c>
      <c r="Q32" s="132"/>
    </row>
    <row r="33" spans="5:17" ht="21" x14ac:dyDescent="0.35">
      <c r="E33" s="2"/>
      <c r="I33" s="133"/>
      <c r="J33" s="135" t="s">
        <v>35</v>
      </c>
      <c r="K33" s="171" t="s">
        <v>40</v>
      </c>
      <c r="L33" s="172"/>
      <c r="M33" s="172"/>
      <c r="N33" s="172"/>
      <c r="O33" s="173"/>
      <c r="P33" s="134" t="s">
        <v>36</v>
      </c>
      <c r="Q33" s="132"/>
    </row>
    <row r="34" spans="5:17" ht="21" x14ac:dyDescent="0.35">
      <c r="E34" s="2"/>
      <c r="I34" s="133"/>
      <c r="J34" s="135" t="s">
        <v>35</v>
      </c>
      <c r="K34" s="171" t="s">
        <v>54</v>
      </c>
      <c r="L34" s="172"/>
      <c r="M34" s="172"/>
      <c r="N34" s="172"/>
      <c r="O34" s="173"/>
      <c r="P34" s="134" t="s">
        <v>36</v>
      </c>
      <c r="Q34" s="132"/>
    </row>
    <row r="35" spans="5:17" ht="21" x14ac:dyDescent="0.35">
      <c r="E35" s="2"/>
      <c r="I35" s="133"/>
      <c r="J35" s="135" t="s">
        <v>35</v>
      </c>
      <c r="K35" s="171" t="s">
        <v>41</v>
      </c>
      <c r="L35" s="172"/>
      <c r="M35" s="172"/>
      <c r="N35" s="172"/>
      <c r="O35" s="173"/>
      <c r="P35" s="134" t="s">
        <v>36</v>
      </c>
      <c r="Q35" s="132"/>
    </row>
    <row r="36" spans="5:17" ht="21" x14ac:dyDescent="0.35">
      <c r="E36" s="2"/>
      <c r="I36" s="133"/>
      <c r="J36" s="135" t="s">
        <v>35</v>
      </c>
      <c r="K36" s="171" t="s">
        <v>43</v>
      </c>
      <c r="L36" s="172"/>
      <c r="M36" s="172"/>
      <c r="N36" s="172"/>
      <c r="O36" s="173"/>
      <c r="P36" s="134" t="s">
        <v>36</v>
      </c>
      <c r="Q36" s="132"/>
    </row>
    <row r="37" spans="5:17" ht="21" x14ac:dyDescent="0.35">
      <c r="E37" s="2"/>
      <c r="I37" s="133"/>
      <c r="J37" s="135" t="s">
        <v>35</v>
      </c>
      <c r="K37" s="171" t="s">
        <v>48</v>
      </c>
      <c r="L37" s="172"/>
      <c r="M37" s="172"/>
      <c r="N37" s="172"/>
      <c r="O37" s="173"/>
      <c r="P37" s="134" t="s">
        <v>36</v>
      </c>
      <c r="Q37" s="132"/>
    </row>
    <row r="38" spans="5:17" ht="21" x14ac:dyDescent="0.35">
      <c r="E38" s="2"/>
      <c r="I38" s="133"/>
      <c r="J38" s="135" t="s">
        <v>35</v>
      </c>
      <c r="K38" s="171" t="s">
        <v>49</v>
      </c>
      <c r="L38" s="172"/>
      <c r="M38" s="172"/>
      <c r="N38" s="172"/>
      <c r="O38" s="173"/>
      <c r="P38" s="134" t="s">
        <v>36</v>
      </c>
      <c r="Q38" s="132"/>
    </row>
    <row r="39" spans="5:17" ht="21" x14ac:dyDescent="0.35">
      <c r="E39" s="2"/>
      <c r="I39" s="133"/>
      <c r="J39" s="135" t="s">
        <v>35</v>
      </c>
      <c r="K39" s="171" t="s">
        <v>52</v>
      </c>
      <c r="L39" s="172"/>
      <c r="M39" s="172"/>
      <c r="N39" s="172"/>
      <c r="O39" s="173"/>
      <c r="P39" s="134" t="s">
        <v>36</v>
      </c>
      <c r="Q39" s="132"/>
    </row>
    <row r="40" spans="5:17" ht="21" x14ac:dyDescent="0.35">
      <c r="E40" s="2"/>
      <c r="I40" s="133"/>
      <c r="J40" s="135" t="s">
        <v>35</v>
      </c>
      <c r="K40" s="171" t="s">
        <v>50</v>
      </c>
      <c r="L40" s="172"/>
      <c r="M40" s="172"/>
      <c r="N40" s="172"/>
      <c r="O40" s="173"/>
      <c r="P40" s="134" t="s">
        <v>36</v>
      </c>
      <c r="Q40" s="132"/>
    </row>
    <row r="41" spans="5:17" ht="21" x14ac:dyDescent="0.35">
      <c r="E41" s="2"/>
      <c r="I41" s="133"/>
      <c r="J41" s="135" t="s">
        <v>35</v>
      </c>
      <c r="K41" s="171" t="s">
        <v>51</v>
      </c>
      <c r="L41" s="172"/>
      <c r="M41" s="172"/>
      <c r="N41" s="172"/>
      <c r="O41" s="173"/>
      <c r="P41" s="134" t="s">
        <v>36</v>
      </c>
      <c r="Q41" s="132"/>
    </row>
    <row r="42" spans="5:17" ht="21" x14ac:dyDescent="0.35">
      <c r="E42" s="2"/>
      <c r="I42" s="133"/>
      <c r="J42" s="135" t="s">
        <v>35</v>
      </c>
      <c r="K42" s="174" t="s">
        <v>59</v>
      </c>
      <c r="L42" s="175"/>
      <c r="M42" s="175"/>
      <c r="N42" s="175"/>
      <c r="O42" s="176"/>
      <c r="P42" s="134" t="s">
        <v>36</v>
      </c>
      <c r="Q42" s="132"/>
    </row>
    <row r="43" spans="5:17" ht="21" x14ac:dyDescent="0.35">
      <c r="E43" s="2"/>
      <c r="I43" s="133"/>
      <c r="J43" s="135" t="s">
        <v>35</v>
      </c>
      <c r="K43" s="174" t="s">
        <v>53</v>
      </c>
      <c r="L43" s="175"/>
      <c r="M43" s="175"/>
      <c r="N43" s="175"/>
      <c r="O43" s="176"/>
      <c r="P43" s="134" t="s">
        <v>36</v>
      </c>
      <c r="Q43" s="132"/>
    </row>
    <row r="44" spans="5:17" ht="21" x14ac:dyDescent="0.35">
      <c r="E44" s="2"/>
      <c r="I44" s="133"/>
      <c r="J44" s="135" t="s">
        <v>35</v>
      </c>
      <c r="K44" s="177" t="s">
        <v>58</v>
      </c>
      <c r="L44" s="177"/>
      <c r="M44" s="177"/>
      <c r="N44" s="177"/>
      <c r="O44" s="178"/>
      <c r="P44" s="134" t="s">
        <v>36</v>
      </c>
      <c r="Q44" s="132"/>
    </row>
    <row r="45" spans="5:17" ht="21" x14ac:dyDescent="0.35">
      <c r="E45" s="2"/>
      <c r="I45" s="133"/>
      <c r="J45" s="135" t="s">
        <v>35</v>
      </c>
      <c r="K45" s="171" t="s">
        <v>45</v>
      </c>
      <c r="L45" s="172"/>
      <c r="M45" s="172"/>
      <c r="N45" s="172"/>
      <c r="O45" s="173"/>
      <c r="P45" s="134" t="s">
        <v>36</v>
      </c>
      <c r="Q45" s="132"/>
    </row>
    <row r="46" spans="5:17" ht="21" x14ac:dyDescent="0.35">
      <c r="E46" s="2"/>
      <c r="I46" s="133"/>
      <c r="J46" s="135" t="s">
        <v>35</v>
      </c>
      <c r="K46" s="171" t="s">
        <v>44</v>
      </c>
      <c r="L46" s="172"/>
      <c r="M46" s="172"/>
      <c r="N46" s="172"/>
      <c r="O46" s="173"/>
      <c r="P46" s="134" t="s">
        <v>36</v>
      </c>
      <c r="Q46" s="132"/>
    </row>
    <row r="47" spans="5:17" ht="21" x14ac:dyDescent="0.35">
      <c r="E47" s="2"/>
      <c r="I47" s="133"/>
      <c r="J47" s="135" t="s">
        <v>35</v>
      </c>
      <c r="K47" s="171" t="s">
        <v>42</v>
      </c>
      <c r="L47" s="172"/>
      <c r="M47" s="172"/>
      <c r="N47" s="172"/>
      <c r="O47" s="173"/>
      <c r="P47" s="134" t="s">
        <v>36</v>
      </c>
      <c r="Q47" s="132"/>
    </row>
    <row r="48" spans="5:17" ht="21" x14ac:dyDescent="0.35">
      <c r="E48" s="2"/>
      <c r="I48" s="133"/>
      <c r="J48" s="164" t="s">
        <v>37</v>
      </c>
      <c r="K48" s="174" t="s">
        <v>56</v>
      </c>
      <c r="L48" s="175"/>
      <c r="M48" s="175"/>
      <c r="N48" s="175"/>
      <c r="O48" s="176"/>
      <c r="P48" s="168" t="s">
        <v>37</v>
      </c>
      <c r="Q48" s="132"/>
    </row>
    <row r="49" spans="5:17" ht="21" x14ac:dyDescent="0.35">
      <c r="E49" s="2"/>
      <c r="I49" s="133"/>
      <c r="J49" s="165" t="s">
        <v>37</v>
      </c>
      <c r="K49" s="174" t="s">
        <v>56</v>
      </c>
      <c r="L49" s="175"/>
      <c r="M49" s="175"/>
      <c r="N49" s="175"/>
      <c r="O49" s="176"/>
      <c r="P49" s="169" t="s">
        <v>37</v>
      </c>
      <c r="Q49" s="132"/>
    </row>
    <row r="50" spans="5:17" ht="21" x14ac:dyDescent="0.35">
      <c r="E50" s="2"/>
      <c r="I50" s="133"/>
      <c r="J50" s="166" t="s">
        <v>37</v>
      </c>
      <c r="K50" s="177" t="s">
        <v>56</v>
      </c>
      <c r="L50" s="177"/>
      <c r="M50" s="177"/>
      <c r="N50" s="177"/>
      <c r="O50" s="178"/>
      <c r="P50" s="169" t="s">
        <v>37</v>
      </c>
      <c r="Q50" s="132"/>
    </row>
    <row r="51" spans="5:17" ht="21" x14ac:dyDescent="0.35">
      <c r="E51" s="2"/>
      <c r="I51" s="133"/>
      <c r="J51" s="167" t="s">
        <v>37</v>
      </c>
      <c r="K51" s="174" t="s">
        <v>56</v>
      </c>
      <c r="L51" s="175"/>
      <c r="M51" s="175"/>
      <c r="N51" s="175"/>
      <c r="O51" s="176"/>
      <c r="P51" s="170" t="s">
        <v>37</v>
      </c>
      <c r="Q51" s="132"/>
    </row>
  </sheetData>
  <mergeCells count="43">
    <mergeCell ref="R16:R18"/>
    <mergeCell ref="J27:O27"/>
    <mergeCell ref="B2:S2"/>
    <mergeCell ref="J16:K16"/>
    <mergeCell ref="J5:J6"/>
    <mergeCell ref="K5:K6"/>
    <mergeCell ref="J15:K15"/>
    <mergeCell ref="I5:I6"/>
    <mergeCell ref="H14:L14"/>
    <mergeCell ref="C4:F4"/>
    <mergeCell ref="H4:L4"/>
    <mergeCell ref="N4:R4"/>
    <mergeCell ref="O5:Q6"/>
    <mergeCell ref="O16:O18"/>
    <mergeCell ref="C3:R3"/>
    <mergeCell ref="N16:N18"/>
    <mergeCell ref="P16:P18"/>
    <mergeCell ref="Q16:Q18"/>
    <mergeCell ref="K29:O29"/>
    <mergeCell ref="K33:O33"/>
    <mergeCell ref="K51:O51"/>
    <mergeCell ref="K41:O41"/>
    <mergeCell ref="K42:O42"/>
    <mergeCell ref="K43:O43"/>
    <mergeCell ref="K35:O35"/>
    <mergeCell ref="K36:O36"/>
    <mergeCell ref="K37:O37"/>
    <mergeCell ref="K39:O39"/>
    <mergeCell ref="K40:O40"/>
    <mergeCell ref="K48:O48"/>
    <mergeCell ref="K49:O49"/>
    <mergeCell ref="K45:O45"/>
    <mergeCell ref="K46:O46"/>
    <mergeCell ref="K50:O50"/>
    <mergeCell ref="K44:O44"/>
    <mergeCell ref="K47:O47"/>
    <mergeCell ref="J28:K28"/>
    <mergeCell ref="O28:P28"/>
    <mergeCell ref="K30:O30"/>
    <mergeCell ref="K31:O31"/>
    <mergeCell ref="K32:O32"/>
    <mergeCell ref="K38:O38"/>
    <mergeCell ref="K34:O34"/>
  </mergeCells>
  <conditionalFormatting sqref="J11">
    <cfRule type="cellIs" dxfId="23" priority="128" operator="greaterThan">
      <formula>500</formula>
    </cfRule>
    <cfRule type="cellIs" dxfId="22" priority="133" operator="lessThan">
      <formula>501</formula>
    </cfRule>
  </conditionalFormatting>
  <conditionalFormatting sqref="K11">
    <cfRule type="cellIs" dxfId="21" priority="126" operator="greaterThan">
      <formula>500*1.19</formula>
    </cfRule>
    <cfRule type="cellIs" dxfId="20" priority="127" operator="lessThan">
      <formula>501</formula>
    </cfRule>
  </conditionalFormatting>
  <conditionalFormatting sqref="O5:Q6">
    <cfRule type="cellIs" dxfId="19" priority="125" operator="equal">
      <formula>"NAME"</formula>
    </cfRule>
  </conditionalFormatting>
  <conditionalFormatting sqref="E6 E8 E12 J16:K16 P12:Q12">
    <cfRule type="cellIs" dxfId="18" priority="124" operator="equal">
      <formula>0</formula>
    </cfRule>
  </conditionalFormatting>
  <conditionalFormatting sqref="J10:K10">
    <cfRule type="cellIs" dxfId="17" priority="123" operator="equal">
      <formula>0</formula>
    </cfRule>
  </conditionalFormatting>
  <conditionalFormatting sqref="P8">
    <cfRule type="cellIs" dxfId="16" priority="122" operator="equal">
      <formula>0</formula>
    </cfRule>
  </conditionalFormatting>
  <conditionalFormatting sqref="Q8:R8">
    <cfRule type="cellIs" dxfId="15" priority="121" operator="equal">
      <formula>0</formula>
    </cfRule>
  </conditionalFormatting>
  <conditionalFormatting sqref="J29:J43 J45:J47">
    <cfRule type="containsText" dxfId="14" priority="89" operator="containsText" text="ja / nein">
      <formula>NOT(ISERROR(SEARCH("ja / nein",J29)))</formula>
    </cfRule>
    <cfRule type="containsText" dxfId="13" priority="94" operator="containsText" text="nein">
      <formula>NOT(ISERROR(SEARCH("nein",J29)))</formula>
    </cfRule>
    <cfRule type="containsText" dxfId="12" priority="95" operator="containsText" text="Ja">
      <formula>NOT(ISERROR(SEARCH("Ja",J29)))</formula>
    </cfRule>
  </conditionalFormatting>
  <conditionalFormatting sqref="P29:P43 P45:P51">
    <cfRule type="containsText" dxfId="11" priority="54" operator="containsText" text="ja / nein">
      <formula>NOT(ISERROR(SEARCH("ja / nein",P29)))</formula>
    </cfRule>
    <cfRule type="containsText" dxfId="10" priority="55" operator="containsText" text="nein">
      <formula>NOT(ISERROR(SEARCH("nein",P29)))</formula>
    </cfRule>
    <cfRule type="containsText" dxfId="9" priority="56" operator="containsText" text="Ja">
      <formula>NOT(ISERROR(SEARCH("Ja",P29)))</formula>
    </cfRule>
  </conditionalFormatting>
  <conditionalFormatting sqref="K30">
    <cfRule type="colorScale" priority="52">
      <colorScale>
        <cfvo type="formula" val="nein"/>
        <cfvo type="formula" val="ja"/>
        <color rgb="FFC00000"/>
        <color theme="9" tint="-0.499984740745262"/>
      </colorScale>
    </cfRule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1">
    <cfRule type="colorScale" priority="44">
      <colorScale>
        <cfvo type="formula" val="nein"/>
        <cfvo type="formula" val="ja"/>
        <color rgb="FFC00000"/>
        <color theme="9" tint="-0.499984740745262"/>
      </colorScale>
    </cfRule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2">
    <cfRule type="colorScale" priority="36">
      <colorScale>
        <cfvo type="formula" val="nein"/>
        <cfvo type="formula" val="ja"/>
        <color rgb="FFC00000"/>
        <color theme="9" tint="-0.499984740745262"/>
      </colorScale>
    </cfRule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8">
    <cfRule type="colorScale" priority="28">
      <colorScale>
        <cfvo type="formula" val="nein"/>
        <cfvo type="formula" val="ja"/>
        <color rgb="FFC00000"/>
        <color theme="9" tint="-0.499984740745262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4">
    <cfRule type="colorScale" priority="20">
      <colorScale>
        <cfvo type="formula" val="nein"/>
        <cfvo type="formula" val="ja"/>
        <color rgb="FFC00000"/>
        <color theme="9" tint="-0.499984740745262"/>
      </colorScale>
    </cfRule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3 K29 K39:K43 K35:K37 K45:K47">
    <cfRule type="colorScale" priority="134">
      <colorScale>
        <cfvo type="formula" val="nein"/>
        <cfvo type="formula" val="ja"/>
        <color rgb="FFC00000"/>
        <color theme="9" tint="-0.499984740745262"/>
      </colorScale>
    </cfRule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8:J51">
    <cfRule type="containsText" dxfId="8" priority="9" operator="containsText" text="ja / nein">
      <formula>NOT(ISERROR(SEARCH("ja / nein",J48)))</formula>
    </cfRule>
    <cfRule type="containsText" dxfId="7" priority="10" operator="containsText" text="nein">
      <formula>NOT(ISERROR(SEARCH("nein",J48)))</formula>
    </cfRule>
    <cfRule type="containsText" dxfId="6" priority="11" operator="containsText" text="Ja">
      <formula>NOT(ISERROR(SEARCH("Ja",J48)))</formula>
    </cfRule>
  </conditionalFormatting>
  <conditionalFormatting sqref="K48:K51">
    <cfRule type="colorScale" priority="12">
      <colorScale>
        <cfvo type="formula" val="nein"/>
        <cfvo type="formula" val="ja"/>
        <color rgb="FFC00000"/>
        <color theme="9" tint="-0.499984740745262"/>
      </colorScale>
    </cfRule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4">
    <cfRule type="containsText" dxfId="5" priority="4" operator="containsText" text="ja / nein">
      <formula>NOT(ISERROR(SEARCH("ja / nein",J44)))</formula>
    </cfRule>
    <cfRule type="containsText" dxfId="4" priority="5" operator="containsText" text="nein">
      <formula>NOT(ISERROR(SEARCH("nein",J44)))</formula>
    </cfRule>
    <cfRule type="containsText" dxfId="3" priority="6" operator="containsText" text="Ja">
      <formula>NOT(ISERROR(SEARCH("Ja",J44)))</formula>
    </cfRule>
  </conditionalFormatting>
  <conditionalFormatting sqref="P44">
    <cfRule type="containsText" dxfId="2" priority="1" operator="containsText" text="ja / nein">
      <formula>NOT(ISERROR(SEARCH("ja / nein",P44)))</formula>
    </cfRule>
    <cfRule type="containsText" dxfId="1" priority="2" operator="containsText" text="nein">
      <formula>NOT(ISERROR(SEARCH("nein",P44)))</formula>
    </cfRule>
    <cfRule type="containsText" dxfId="0" priority="3" operator="containsText" text="Ja">
      <formula>NOT(ISERROR(SEARCH("Ja",P44)))</formula>
    </cfRule>
  </conditionalFormatting>
  <conditionalFormatting sqref="K44">
    <cfRule type="colorScale" priority="7">
      <colorScale>
        <cfvo type="formula" val="nein"/>
        <cfvo type="formula" val="ja"/>
        <color rgb="FFC00000"/>
        <color theme="9" tint="-0.499984740745262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P48:P51 J29:J51" xr:uid="{4AB5B707-DF5B-45E4-B5E4-E093607CDA40}">
      <formula1>"ja / nein,Ja,Nein"</formula1>
    </dataValidation>
    <dataValidation type="list" allowBlank="1" showInputMessage="1" showErrorMessage="1" sqref="P29:P47" xr:uid="{A0B6224A-5EA1-476C-9F6D-8E3FFBA3106D}">
      <formula1>"Ja,Nein"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Anwender</cp:lastModifiedBy>
  <cp:lastPrinted>2020-08-31T10:00:05Z</cp:lastPrinted>
  <dcterms:created xsi:type="dcterms:W3CDTF">2020-08-25T15:08:14Z</dcterms:created>
  <dcterms:modified xsi:type="dcterms:W3CDTF">2020-08-31T12:33:58Z</dcterms:modified>
</cp:coreProperties>
</file>